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90" windowWidth="12120" windowHeight="83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'Sheet1'!$A$1:$AC$26</definedName>
  </definedNames>
  <calcPr fullCalcOnLoad="1"/>
</workbook>
</file>

<file path=xl/sharedStrings.xml><?xml version="1.0" encoding="utf-8"?>
<sst xmlns="http://schemas.openxmlformats.org/spreadsheetml/2006/main" count="45" uniqueCount="33">
  <si>
    <t>Odeljenje</t>
  </si>
  <si>
    <t>%</t>
  </si>
  <si>
    <t>Vr.dobri</t>
  </si>
  <si>
    <t>dobri</t>
  </si>
  <si>
    <t>dovoljni</t>
  </si>
  <si>
    <t>Sa 1 ned.</t>
  </si>
  <si>
    <t>Sa 2 ned.</t>
  </si>
  <si>
    <t>I1</t>
  </si>
  <si>
    <t>I2</t>
  </si>
  <si>
    <t>Svega</t>
  </si>
  <si>
    <t>II2</t>
  </si>
  <si>
    <t>II1</t>
  </si>
  <si>
    <t>III1</t>
  </si>
  <si>
    <t>III2</t>
  </si>
  <si>
    <t>III3</t>
  </si>
  <si>
    <t>Svega sa pozitivnim</t>
  </si>
  <si>
    <t>IV1</t>
  </si>
  <si>
    <t>IV2</t>
  </si>
  <si>
    <t>Ukupno</t>
  </si>
  <si>
    <t>Svega sa nedovoljnom</t>
  </si>
  <si>
    <t>I3</t>
  </si>
  <si>
    <t>II3</t>
  </si>
  <si>
    <t>sr.ocena</t>
  </si>
  <si>
    <t>Br.učenika</t>
  </si>
  <si>
    <t>Odlični</t>
  </si>
  <si>
    <t>II4</t>
  </si>
  <si>
    <t>sa tri i više ned.</t>
  </si>
  <si>
    <t>I4</t>
  </si>
  <si>
    <t>III4</t>
  </si>
  <si>
    <t>IV3</t>
  </si>
  <si>
    <t>IV4</t>
  </si>
  <si>
    <t>Neocenjen</t>
  </si>
  <si>
    <t xml:space="preserve">Opsti uspeh na kraju  nastavne 2016/2017 godine (21.jun.2017) 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</si>
</sst>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Din.&quot;;\-#,##0&quot;Din.&quot;"/>
    <numFmt numFmtId="189" formatCode="#,##0&quot;Din.&quot;;[Red]\-#,##0&quot;Din.&quot;"/>
    <numFmt numFmtId="190" formatCode="#,##0.00&quot;Din.&quot;;\-#,##0.00&quot;Din.&quot;"/>
    <numFmt numFmtId="191" formatCode="#,##0.00&quot;Din.&quot;;[Red]\-#,##0.00&quot;Din.&quot;"/>
    <numFmt numFmtId="192" formatCode="_-* #,##0&quot;Din.&quot;_-;\-* #,##0&quot;Din.&quot;_-;_-* &quot;-&quot;&quot;Din.&quot;_-;_-@_-"/>
    <numFmt numFmtId="193" formatCode="_-* #,##0_d_i_n_._-;\-* #,##0_d_i_n_._-;_-* &quot;-&quot;_d_i_n_._-;_-@_-"/>
    <numFmt numFmtId="194" formatCode="_-* #,##0.00&quot;Din.&quot;_-;\-* #,##0.00&quot;Din.&quot;_-;_-* &quot;-&quot;??&quot;Din.&quot;_-;_-@_-"/>
    <numFmt numFmtId="195" formatCode="_-* #,##0.00_d_i_n_._-;\-* #,##0.00_d_i_n_._-;_-* &quot;-&quot;??_d_i_n_._-;_-@_-"/>
    <numFmt numFmtId="196" formatCode="#,##0\ &quot;Din.&quot;_);\(#,##0\ &quot;Din.&quot;\)"/>
    <numFmt numFmtId="197" formatCode="#,##0\ &quot;Din.&quot;_);[Red]\(#,##0\ &quot;Din.&quot;\)"/>
    <numFmt numFmtId="198" formatCode="#,##0.00\ &quot;Din.&quot;_);\(#,##0.00\ &quot;Din.&quot;\)"/>
    <numFmt numFmtId="199" formatCode="#,##0.00\ &quot;Din.&quot;_);[Red]\(#,##0.00\ &quot;Din.&quot;\)"/>
    <numFmt numFmtId="200" formatCode="_ * #,##0_)\ &quot;Din.&quot;_ ;_ * \(#,##0\)\ &quot;Din.&quot;_ ;_ * &quot;-&quot;_)\ &quot;Din.&quot;_ ;_ @_ "/>
    <numFmt numFmtId="201" formatCode="_ * #,##0_)\ _D_i_n_._ ;_ * \(#,##0\)\ _D_i_n_._ ;_ * &quot;-&quot;_)\ _D_i_n_._ ;_ @_ "/>
    <numFmt numFmtId="202" formatCode="_ * #,##0.00_)\ &quot;Din.&quot;_ ;_ * \(#,##0.00\)\ &quot;Din.&quot;_ ;_ * &quot;-&quot;??_)\ &quot;Din.&quot;_ ;_ @_ "/>
    <numFmt numFmtId="203" formatCode="_ * #,##0.00_)\ _D_i_n_._ ;_ * \(#,##0.00\)\ _D_i_n_._ ;_ * &quot;-&quot;??_)\ _D_i_n_._ ;_ @_ "/>
    <numFmt numFmtId="204" formatCode="0.000"/>
    <numFmt numFmtId="205" formatCode="0.0"/>
  </numFmts>
  <fonts count="45">
    <font>
      <sz val="10"/>
      <name val="Arial"/>
      <family val="0"/>
    </font>
    <font>
      <sz val="10"/>
      <name val="Times Roman YU"/>
      <family val="1"/>
    </font>
    <font>
      <sz val="20"/>
      <name val="Times Roman YU"/>
      <family val="1"/>
    </font>
    <font>
      <sz val="20"/>
      <name val="TimesRoman"/>
      <family val="0"/>
    </font>
    <font>
      <sz val="10"/>
      <name val="TimesRoman"/>
      <family val="0"/>
    </font>
    <font>
      <b/>
      <sz val="10"/>
      <name val="TimesRoman"/>
      <family val="0"/>
    </font>
    <font>
      <b/>
      <sz val="9"/>
      <name val="TimesRoman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7"/>
      <name val="TimesRoman"/>
      <family val="0"/>
    </font>
    <font>
      <b/>
      <sz val="10"/>
      <name val="Times Roman YU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/>
      <right style="medium">
        <color indexed="8"/>
      </right>
      <top style="thin">
        <color indexed="8"/>
      </top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vertical="center" textRotation="255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1" fontId="5" fillId="0" borderId="1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 vertical="center" textRotation="255" wrapText="1"/>
    </xf>
    <xf numFmtId="0" fontId="9" fillId="0" borderId="29" xfId="0" applyFont="1" applyBorder="1" applyAlignment="1">
      <alignment horizontal="center" vertical="center" textRotation="255" wrapText="1"/>
    </xf>
    <xf numFmtId="1" fontId="5" fillId="0" borderId="20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5" fillId="0" borderId="21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" fontId="4" fillId="0" borderId="10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1" fontId="4" fillId="0" borderId="19" xfId="0" applyNumberFormat="1" applyFont="1" applyBorder="1" applyAlignment="1" applyProtection="1">
      <alignment horizontal="center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2" fontId="4" fillId="0" borderId="19" xfId="0" applyNumberFormat="1" applyFont="1" applyBorder="1" applyAlignment="1" applyProtection="1">
      <alignment horizontal="center"/>
      <protection locked="0"/>
    </xf>
    <xf numFmtId="2" fontId="4" fillId="0" borderId="15" xfId="0" applyNumberFormat="1" applyFont="1" applyBorder="1" applyAlignment="1" applyProtection="1">
      <alignment horizontal="center"/>
      <protection locked="0"/>
    </xf>
    <xf numFmtId="2" fontId="4" fillId="0" borderId="13" xfId="0" applyNumberFormat="1" applyFont="1" applyBorder="1" applyAlignment="1" applyProtection="1">
      <alignment horizontal="center"/>
      <protection locked="0"/>
    </xf>
    <xf numFmtId="0" fontId="4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20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3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40" xfId="0" applyFont="1" applyBorder="1" applyAlignment="1">
      <alignment/>
    </xf>
    <xf numFmtId="1" fontId="5" fillId="0" borderId="41" xfId="0" applyNumberFormat="1" applyFont="1" applyBorder="1" applyAlignment="1">
      <alignment horizontal="center"/>
    </xf>
    <xf numFmtId="1" fontId="5" fillId="0" borderId="42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1" fontId="5" fillId="0" borderId="44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" fontId="5" fillId="0" borderId="41" xfId="0" applyNumberFormat="1" applyFont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2" fontId="5" fillId="0" borderId="43" xfId="0" applyNumberFormat="1" applyFont="1" applyBorder="1" applyAlignment="1">
      <alignment horizontal="center" vertical="center"/>
    </xf>
    <xf numFmtId="2" fontId="5" fillId="0" borderId="43" xfId="0" applyNumberFormat="1" applyFont="1" applyBorder="1" applyAlignment="1">
      <alignment horizontal="center"/>
    </xf>
    <xf numFmtId="1" fontId="5" fillId="0" borderId="10" xfId="0" applyNumberFormat="1" applyFont="1" applyBorder="1" applyAlignment="1" applyProtection="1">
      <alignment horizontal="center"/>
      <protection/>
    </xf>
    <xf numFmtId="1" fontId="5" fillId="0" borderId="19" xfId="0" applyNumberFormat="1" applyFont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/>
    </xf>
    <xf numFmtId="0" fontId="5" fillId="0" borderId="46" xfId="0" applyFont="1" applyBorder="1" applyAlignment="1">
      <alignment horizontal="center"/>
    </xf>
    <xf numFmtId="1" fontId="5" fillId="0" borderId="47" xfId="0" applyNumberFormat="1" applyFont="1" applyBorder="1" applyAlignment="1">
      <alignment horizontal="center"/>
    </xf>
    <xf numFmtId="1" fontId="5" fillId="0" borderId="43" xfId="0" applyNumberFormat="1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5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showZeros="0" tabSelected="1" view="pageBreakPreview" zoomScale="136" zoomScaleNormal="75" zoomScaleSheetLayoutView="136" zoomScalePageLayoutView="0" workbookViewId="0" topLeftCell="A10">
      <selection activeCell="AG15" sqref="AG15"/>
    </sheetView>
  </sheetViews>
  <sheetFormatPr defaultColWidth="9.140625" defaultRowHeight="12.75"/>
  <cols>
    <col min="1" max="1" width="8.28125" style="1" customWidth="1"/>
    <col min="2" max="3" width="4.00390625" style="1" customWidth="1"/>
    <col min="4" max="4" width="5.8515625" style="1" customWidth="1"/>
    <col min="5" max="5" width="4.00390625" style="1" bestFit="1" customWidth="1"/>
    <col min="6" max="6" width="5.8515625" style="1" customWidth="1"/>
    <col min="7" max="7" width="4.00390625" style="1" customWidth="1"/>
    <col min="8" max="8" width="5.8515625" style="1" customWidth="1"/>
    <col min="9" max="9" width="4.00390625" style="1" customWidth="1"/>
    <col min="10" max="10" width="5.8515625" style="1" customWidth="1"/>
    <col min="11" max="11" width="6.140625" style="1" customWidth="1"/>
    <col min="12" max="12" width="6.8515625" style="1" customWidth="1"/>
    <col min="13" max="14" width="5.8515625" style="1" customWidth="1"/>
    <col min="15" max="15" width="4.00390625" style="1" customWidth="1"/>
    <col min="16" max="16" width="5.8515625" style="1" customWidth="1"/>
    <col min="17" max="17" width="4.00390625" style="1" customWidth="1"/>
    <col min="18" max="18" width="5.8515625" style="1" customWidth="1"/>
    <col min="19" max="19" width="4.00390625" style="1" customWidth="1"/>
    <col min="20" max="20" width="5.8515625" style="1" customWidth="1"/>
    <col min="21" max="21" width="4.00390625" style="1" customWidth="1"/>
    <col min="22" max="22" width="5.8515625" style="1" customWidth="1"/>
    <col min="23" max="23" width="5.00390625" style="1" customWidth="1"/>
    <col min="24" max="24" width="7.00390625" style="1" hidden="1" customWidth="1"/>
    <col min="25" max="25" width="6.140625" style="1" customWidth="1"/>
    <col min="26" max="26" width="5.00390625" style="1" customWidth="1"/>
    <col min="27" max="27" width="6.00390625" style="1" bestFit="1" customWidth="1"/>
    <col min="28" max="28" width="0.13671875" style="1" customWidth="1"/>
    <col min="29" max="29" width="5.00390625" style="1" customWidth="1"/>
    <col min="30" max="30" width="5.57421875" style="1" customWidth="1"/>
    <col min="31" max="16384" width="9.140625" style="1" customWidth="1"/>
  </cols>
  <sheetData>
    <row r="1" spans="1:30" ht="39" customHeight="1">
      <c r="A1" s="112" t="s">
        <v>32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4"/>
      <c r="AD1" s="3"/>
    </row>
    <row r="2" spans="1:30" ht="136.5" customHeight="1">
      <c r="A2" s="12" t="s">
        <v>0</v>
      </c>
      <c r="B2" s="4" t="s">
        <v>23</v>
      </c>
      <c r="C2" s="4" t="s">
        <v>24</v>
      </c>
      <c r="D2" s="4" t="s">
        <v>1</v>
      </c>
      <c r="E2" s="4" t="s">
        <v>2</v>
      </c>
      <c r="F2" s="4" t="s">
        <v>1</v>
      </c>
      <c r="G2" s="4" t="s">
        <v>3</v>
      </c>
      <c r="H2" s="4" t="s">
        <v>1</v>
      </c>
      <c r="I2" s="4" t="s">
        <v>4</v>
      </c>
      <c r="J2" s="4" t="s">
        <v>1</v>
      </c>
      <c r="K2" s="5" t="s">
        <v>15</v>
      </c>
      <c r="L2" s="4" t="s">
        <v>1</v>
      </c>
      <c r="M2" s="6" t="s">
        <v>19</v>
      </c>
      <c r="N2" s="6" t="s">
        <v>1</v>
      </c>
      <c r="O2" s="4" t="s">
        <v>5</v>
      </c>
      <c r="P2" s="4" t="s">
        <v>1</v>
      </c>
      <c r="Q2" s="4" t="s">
        <v>6</v>
      </c>
      <c r="R2" s="4" t="s">
        <v>1</v>
      </c>
      <c r="S2" s="4" t="s">
        <v>26</v>
      </c>
      <c r="T2" s="4" t="s">
        <v>1</v>
      </c>
      <c r="U2" s="4" t="s">
        <v>31</v>
      </c>
      <c r="V2" s="4" t="s">
        <v>1</v>
      </c>
      <c r="W2" s="4" t="s">
        <v>22</v>
      </c>
      <c r="X2" s="4"/>
      <c r="Y2" s="111"/>
      <c r="Z2" s="111"/>
      <c r="AA2" s="111"/>
      <c r="AB2" s="41"/>
      <c r="AC2" s="46"/>
      <c r="AD2" s="2"/>
    </row>
    <row r="3" spans="1:29" ht="9.75" customHeight="1">
      <c r="A3" s="13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"/>
      <c r="Z3" s="8"/>
      <c r="AA3" s="8"/>
      <c r="AB3" s="42"/>
      <c r="AC3" s="39"/>
    </row>
    <row r="4" spans="1:29" ht="12.75">
      <c r="A4" s="14" t="s">
        <v>7</v>
      </c>
      <c r="B4" s="9">
        <f>K4+M4+U4</f>
        <v>25</v>
      </c>
      <c r="C4" s="62">
        <v>16</v>
      </c>
      <c r="D4" s="10">
        <f>IF(B4=0,0,(C4/B4)*100)</f>
        <v>64</v>
      </c>
      <c r="E4" s="62">
        <v>9</v>
      </c>
      <c r="F4" s="10">
        <f>IF(B4=0,0,(E4/B4)*100)</f>
        <v>36</v>
      </c>
      <c r="G4" s="62"/>
      <c r="H4" s="10">
        <f>IF(B4=0,0,(G4/B4)*100)</f>
        <v>0</v>
      </c>
      <c r="I4" s="62">
        <v>0</v>
      </c>
      <c r="J4" s="10">
        <f>IF(B4=0,0,(I4/B4)*100)</f>
        <v>0</v>
      </c>
      <c r="K4" s="96">
        <v>25</v>
      </c>
      <c r="L4" s="10">
        <f>IF(B4=0,0,(K4/B4)*100)</f>
        <v>100</v>
      </c>
      <c r="M4" s="11"/>
      <c r="N4" s="10"/>
      <c r="O4" s="62"/>
      <c r="P4" s="10"/>
      <c r="Q4" s="62"/>
      <c r="R4" s="10">
        <f>IF(B4=0,0,(Q4/B4)*100)</f>
        <v>0</v>
      </c>
      <c r="S4" s="62"/>
      <c r="T4" s="10">
        <f>IF(B4=0,0,(S4/B4)*100)</f>
        <v>0</v>
      </c>
      <c r="U4" s="9"/>
      <c r="V4" s="106">
        <f>IF(B4=0,0,(U4/B4)*100)</f>
        <v>0</v>
      </c>
      <c r="W4" s="69">
        <v>4.5</v>
      </c>
      <c r="X4" s="10"/>
      <c r="Y4" s="62"/>
      <c r="Z4" s="63"/>
      <c r="AA4" s="9"/>
      <c r="AB4" s="42"/>
      <c r="AC4" s="39">
        <f aca="true" t="shared" si="0" ref="AC4:AC18">IF(B4=0,0,AA4/B4)</f>
        <v>0</v>
      </c>
    </row>
    <row r="5" spans="1:29" ht="12.75">
      <c r="A5" s="14" t="s">
        <v>8</v>
      </c>
      <c r="B5" s="9">
        <f>K5+M5+U5</f>
        <v>14</v>
      </c>
      <c r="C5" s="62">
        <v>6</v>
      </c>
      <c r="D5" s="10">
        <f aca="true" t="shared" si="1" ref="D5:D18">IF(B5=0,0,(C5/B5)*100)</f>
        <v>42.857142857142854</v>
      </c>
      <c r="E5" s="62">
        <v>7</v>
      </c>
      <c r="F5" s="10">
        <f aca="true" t="shared" si="2" ref="F5:F18">IF(B5=0,0,(E5/B5)*100)</f>
        <v>50</v>
      </c>
      <c r="G5" s="62">
        <v>1</v>
      </c>
      <c r="H5" s="10">
        <f aca="true" t="shared" si="3" ref="H5:H18">IF(B5=0,0,(G5/B5)*100)</f>
        <v>7.142857142857142</v>
      </c>
      <c r="I5" s="62">
        <v>0</v>
      </c>
      <c r="J5" s="10">
        <f aca="true" t="shared" si="4" ref="J5:J18">IF(B5=0,0,(I5/B5)*100)</f>
        <v>0</v>
      </c>
      <c r="K5" s="96">
        <v>14</v>
      </c>
      <c r="L5" s="10">
        <f aca="true" t="shared" si="5" ref="L5:L18">IF(B5=0,0,(K5/B5)*100)</f>
        <v>100</v>
      </c>
      <c r="M5" s="11"/>
      <c r="N5" s="10">
        <f aca="true" t="shared" si="6" ref="N5:N18">IF(B5=0,0,(M5/B5)*100)</f>
        <v>0</v>
      </c>
      <c r="O5" s="62"/>
      <c r="P5" s="10">
        <f aca="true" t="shared" si="7" ref="P5:P16">IF(B5=0,0,(O5/B5)*100)</f>
        <v>0</v>
      </c>
      <c r="Q5" s="62"/>
      <c r="R5" s="10">
        <f aca="true" t="shared" si="8" ref="R5:R18">IF(B5=0,0,(Q5/B5)*100)</f>
        <v>0</v>
      </c>
      <c r="S5" s="62"/>
      <c r="T5" s="10">
        <f aca="true" t="shared" si="9" ref="T5:T18">IF(B5=0,0,(S5/B5)*100)</f>
        <v>0</v>
      </c>
      <c r="U5" s="9"/>
      <c r="V5" s="106">
        <f aca="true" t="shared" si="10" ref="V5:V18">IF(B5=0,0,(U5/B5)*100)</f>
        <v>0</v>
      </c>
      <c r="W5" s="69">
        <v>4.26</v>
      </c>
      <c r="X5" s="10"/>
      <c r="Y5" s="62"/>
      <c r="Z5" s="63"/>
      <c r="AA5" s="9"/>
      <c r="AB5" s="42"/>
      <c r="AC5" s="39">
        <f t="shared" si="0"/>
        <v>0</v>
      </c>
    </row>
    <row r="6" spans="1:29" ht="12.75">
      <c r="A6" s="14" t="s">
        <v>20</v>
      </c>
      <c r="B6" s="9">
        <v>8</v>
      </c>
      <c r="C6" s="62">
        <v>1</v>
      </c>
      <c r="D6" s="10">
        <f t="shared" si="1"/>
        <v>12.5</v>
      </c>
      <c r="E6" s="62">
        <v>3</v>
      </c>
      <c r="F6" s="10">
        <f t="shared" si="2"/>
        <v>37.5</v>
      </c>
      <c r="G6" s="62">
        <v>4</v>
      </c>
      <c r="H6" s="10">
        <f t="shared" si="3"/>
        <v>50</v>
      </c>
      <c r="I6" s="62"/>
      <c r="J6" s="10">
        <f t="shared" si="4"/>
        <v>0</v>
      </c>
      <c r="K6" s="96">
        <v>8</v>
      </c>
      <c r="L6" s="10">
        <f t="shared" si="5"/>
        <v>100</v>
      </c>
      <c r="M6" s="11"/>
      <c r="N6" s="10">
        <f t="shared" si="6"/>
        <v>0</v>
      </c>
      <c r="O6" s="62"/>
      <c r="P6" s="10">
        <f t="shared" si="7"/>
        <v>0</v>
      </c>
      <c r="Q6" s="62"/>
      <c r="R6" s="10">
        <f t="shared" si="8"/>
        <v>0</v>
      </c>
      <c r="S6" s="62"/>
      <c r="T6" s="10">
        <f t="shared" si="9"/>
        <v>0</v>
      </c>
      <c r="U6" s="9"/>
      <c r="V6" s="106">
        <f>IF(B6=0,0,(U6/B6)*100)</f>
        <v>0</v>
      </c>
      <c r="W6" s="69">
        <v>3.57</v>
      </c>
      <c r="X6" s="10"/>
      <c r="Y6" s="62"/>
      <c r="Z6" s="63"/>
      <c r="AA6" s="9">
        <f>Y6+Z6</f>
        <v>0</v>
      </c>
      <c r="AB6" s="42"/>
      <c r="AC6" s="39">
        <f t="shared" si="0"/>
        <v>0</v>
      </c>
    </row>
    <row r="7" spans="1:29" ht="12" customHeight="1" thickBot="1">
      <c r="A7" s="14" t="s">
        <v>27</v>
      </c>
      <c r="B7" s="16">
        <f>K7+M7+U7</f>
        <v>0</v>
      </c>
      <c r="C7" s="63"/>
      <c r="D7" s="28"/>
      <c r="E7" s="65"/>
      <c r="F7" s="28"/>
      <c r="G7" s="65"/>
      <c r="H7" s="28"/>
      <c r="I7" s="65"/>
      <c r="J7" s="28"/>
      <c r="K7" s="97"/>
      <c r="L7" s="28"/>
      <c r="M7" s="30"/>
      <c r="N7" s="17">
        <f t="shared" si="6"/>
        <v>0</v>
      </c>
      <c r="O7" s="65"/>
      <c r="P7" s="28">
        <f t="shared" si="7"/>
        <v>0</v>
      </c>
      <c r="Q7" s="67"/>
      <c r="R7" s="28">
        <f t="shared" si="8"/>
        <v>0</v>
      </c>
      <c r="S7" s="67"/>
      <c r="T7" s="28">
        <f t="shared" si="9"/>
        <v>0</v>
      </c>
      <c r="U7" s="29"/>
      <c r="V7" s="107">
        <f t="shared" si="10"/>
        <v>0</v>
      </c>
      <c r="W7" s="70"/>
      <c r="X7" s="28"/>
      <c r="Y7" s="65"/>
      <c r="Z7" s="65"/>
      <c r="AA7" s="29"/>
      <c r="AB7" s="42"/>
      <c r="AC7" s="73"/>
    </row>
    <row r="8" spans="1:29" s="52" customFormat="1" ht="12" customHeight="1" thickBot="1">
      <c r="A8" s="99" t="s">
        <v>9</v>
      </c>
      <c r="B8" s="101">
        <v>47</v>
      </c>
      <c r="C8" s="100">
        <f>SUM(C4:C7)</f>
        <v>23</v>
      </c>
      <c r="D8" s="51">
        <f t="shared" si="1"/>
        <v>48.93617021276596</v>
      </c>
      <c r="E8" s="31">
        <f>SUM(E4:E7)</f>
        <v>19</v>
      </c>
      <c r="F8" s="51">
        <f t="shared" si="2"/>
        <v>40.42553191489361</v>
      </c>
      <c r="G8" s="31">
        <f>SUM(G4:G7)</f>
        <v>5</v>
      </c>
      <c r="H8" s="51">
        <f t="shared" si="3"/>
        <v>10.638297872340425</v>
      </c>
      <c r="I8" s="31">
        <f>SUM(I4:I7)</f>
        <v>0</v>
      </c>
      <c r="J8" s="51">
        <f t="shared" si="4"/>
        <v>0</v>
      </c>
      <c r="K8" s="33">
        <f>C8+E8+G8+I8</f>
        <v>47</v>
      </c>
      <c r="L8" s="51">
        <f>IF(B8=0,0,(K8/B8)*100)</f>
        <v>100</v>
      </c>
      <c r="M8" s="84"/>
      <c r="N8" s="86">
        <f t="shared" si="6"/>
        <v>0</v>
      </c>
      <c r="O8" s="85">
        <f>SUM(O4:O7)</f>
        <v>0</v>
      </c>
      <c r="P8" s="51">
        <f t="shared" si="7"/>
        <v>0</v>
      </c>
      <c r="Q8" s="31">
        <f>SUM(Q4:Q7)</f>
        <v>0</v>
      </c>
      <c r="R8" s="51">
        <f t="shared" si="8"/>
        <v>0</v>
      </c>
      <c r="S8" s="31">
        <f>SUM(S4:S7)</f>
        <v>0</v>
      </c>
      <c r="T8" s="51">
        <f t="shared" si="9"/>
        <v>0</v>
      </c>
      <c r="U8" s="84">
        <f>SUM(U4:U7)</f>
        <v>0</v>
      </c>
      <c r="V8" s="94">
        <f t="shared" si="10"/>
        <v>0</v>
      </c>
      <c r="W8" s="104">
        <f>(W4+W5+W6+W7)/COUNT(W4:W7)</f>
        <v>4.11</v>
      </c>
      <c r="X8" s="26"/>
      <c r="Y8" s="25">
        <f>SUM(Y4:Y7)</f>
        <v>0</v>
      </c>
      <c r="Z8" s="27">
        <f>SUM(Z4:Z7)</f>
        <v>0</v>
      </c>
      <c r="AA8" s="37">
        <f>Y8+Z8</f>
        <v>0</v>
      </c>
      <c r="AB8" s="43"/>
      <c r="AC8" s="74">
        <f t="shared" si="0"/>
        <v>0</v>
      </c>
    </row>
    <row r="9" spans="1:29" ht="12.75">
      <c r="A9" s="19" t="s">
        <v>11</v>
      </c>
      <c r="B9" s="20">
        <f>K9+M9+U9</f>
        <v>25</v>
      </c>
      <c r="C9" s="64">
        <v>19</v>
      </c>
      <c r="D9" s="21">
        <f t="shared" si="1"/>
        <v>76</v>
      </c>
      <c r="E9" s="64">
        <v>1</v>
      </c>
      <c r="F9" s="21">
        <f t="shared" si="2"/>
        <v>4</v>
      </c>
      <c r="G9" s="64">
        <v>5</v>
      </c>
      <c r="H9" s="21">
        <f t="shared" si="3"/>
        <v>20</v>
      </c>
      <c r="I9" s="64">
        <v>0</v>
      </c>
      <c r="J9" s="21">
        <f t="shared" si="4"/>
        <v>0</v>
      </c>
      <c r="K9" s="98">
        <v>25</v>
      </c>
      <c r="L9" s="21">
        <f t="shared" si="5"/>
        <v>100</v>
      </c>
      <c r="M9" s="22"/>
      <c r="N9" s="21">
        <f t="shared" si="6"/>
        <v>0</v>
      </c>
      <c r="O9" s="64"/>
      <c r="P9" s="21">
        <f t="shared" si="7"/>
        <v>0</v>
      </c>
      <c r="Q9" s="68"/>
      <c r="R9" s="21">
        <f t="shared" si="8"/>
        <v>0</v>
      </c>
      <c r="S9" s="64"/>
      <c r="T9" s="21">
        <f t="shared" si="9"/>
        <v>0</v>
      </c>
      <c r="U9" s="20"/>
      <c r="V9" s="108">
        <f t="shared" si="10"/>
        <v>0</v>
      </c>
      <c r="W9" s="71">
        <v>4.41</v>
      </c>
      <c r="X9" s="21"/>
      <c r="Y9" s="64"/>
      <c r="Z9" s="64"/>
      <c r="AA9" s="20"/>
      <c r="AB9" s="44"/>
      <c r="AC9" s="40">
        <f t="shared" si="0"/>
        <v>0</v>
      </c>
    </row>
    <row r="10" spans="1:29" ht="12.75">
      <c r="A10" s="14" t="s">
        <v>10</v>
      </c>
      <c r="B10" s="9">
        <v>15</v>
      </c>
      <c r="C10" s="63">
        <v>5</v>
      </c>
      <c r="D10" s="10">
        <f t="shared" si="1"/>
        <v>33.33333333333333</v>
      </c>
      <c r="E10" s="63">
        <v>10</v>
      </c>
      <c r="F10" s="10">
        <f t="shared" si="2"/>
        <v>66.66666666666666</v>
      </c>
      <c r="G10" s="63"/>
      <c r="H10" s="10">
        <f t="shared" si="3"/>
        <v>0</v>
      </c>
      <c r="I10" s="63">
        <v>0</v>
      </c>
      <c r="J10" s="10">
        <f t="shared" si="4"/>
        <v>0</v>
      </c>
      <c r="K10" s="96">
        <v>15</v>
      </c>
      <c r="L10" s="10">
        <f t="shared" si="5"/>
        <v>100</v>
      </c>
      <c r="M10" s="11"/>
      <c r="N10" s="10">
        <f t="shared" si="6"/>
        <v>0</v>
      </c>
      <c r="O10" s="63"/>
      <c r="P10" s="10">
        <f t="shared" si="7"/>
        <v>0</v>
      </c>
      <c r="Q10" s="62"/>
      <c r="R10" s="10">
        <f t="shared" si="8"/>
        <v>0</v>
      </c>
      <c r="S10" s="63"/>
      <c r="T10" s="10">
        <f t="shared" si="9"/>
        <v>0</v>
      </c>
      <c r="U10" s="9"/>
      <c r="V10" s="106">
        <f t="shared" si="10"/>
        <v>0</v>
      </c>
      <c r="W10" s="69">
        <v>4.13</v>
      </c>
      <c r="X10" s="10"/>
      <c r="Y10" s="63"/>
      <c r="Z10" s="63"/>
      <c r="AA10" s="9"/>
      <c r="AB10" s="42"/>
      <c r="AC10" s="39">
        <f t="shared" si="0"/>
        <v>0</v>
      </c>
    </row>
    <row r="11" spans="1:29" ht="12.75">
      <c r="A11" s="14" t="s">
        <v>21</v>
      </c>
      <c r="B11" s="9">
        <v>15</v>
      </c>
      <c r="C11" s="63">
        <v>5</v>
      </c>
      <c r="D11" s="10">
        <f t="shared" si="1"/>
        <v>33.33333333333333</v>
      </c>
      <c r="E11" s="63">
        <v>6</v>
      </c>
      <c r="F11" s="10">
        <f t="shared" si="2"/>
        <v>40</v>
      </c>
      <c r="G11" s="63">
        <v>4</v>
      </c>
      <c r="H11" s="10">
        <f t="shared" si="3"/>
        <v>26.666666666666668</v>
      </c>
      <c r="I11" s="63">
        <v>0</v>
      </c>
      <c r="J11" s="10">
        <f t="shared" si="4"/>
        <v>0</v>
      </c>
      <c r="K11" s="96">
        <v>15</v>
      </c>
      <c r="L11" s="10">
        <f>IF(B11=0,0,(K11/B11)*100)</f>
        <v>100</v>
      </c>
      <c r="M11" s="11"/>
      <c r="N11" s="10">
        <f t="shared" si="6"/>
        <v>0</v>
      </c>
      <c r="O11" s="63"/>
      <c r="P11" s="10">
        <f t="shared" si="7"/>
        <v>0</v>
      </c>
      <c r="Q11" s="62"/>
      <c r="R11" s="10">
        <f t="shared" si="8"/>
        <v>0</v>
      </c>
      <c r="S11" s="63"/>
      <c r="T11" s="10">
        <f t="shared" si="9"/>
        <v>0</v>
      </c>
      <c r="U11" s="9"/>
      <c r="V11" s="106">
        <f t="shared" si="10"/>
        <v>0</v>
      </c>
      <c r="W11" s="69">
        <v>3.87</v>
      </c>
      <c r="X11" s="10"/>
      <c r="Y11" s="63"/>
      <c r="Z11" s="63"/>
      <c r="AA11" s="9"/>
      <c r="AB11" s="42"/>
      <c r="AC11" s="39">
        <f t="shared" si="0"/>
        <v>0</v>
      </c>
    </row>
    <row r="12" spans="1:29" ht="13.5" thickBot="1">
      <c r="A12" s="15" t="s">
        <v>25</v>
      </c>
      <c r="B12" s="16">
        <v>10</v>
      </c>
      <c r="C12" s="65">
        <v>3</v>
      </c>
      <c r="D12" s="28">
        <f t="shared" si="1"/>
        <v>30</v>
      </c>
      <c r="E12" s="65">
        <v>6</v>
      </c>
      <c r="F12" s="28">
        <f t="shared" si="2"/>
        <v>60</v>
      </c>
      <c r="G12" s="65">
        <v>1</v>
      </c>
      <c r="H12" s="28">
        <f t="shared" si="3"/>
        <v>10</v>
      </c>
      <c r="I12" s="65"/>
      <c r="J12" s="28">
        <f t="shared" si="4"/>
        <v>0</v>
      </c>
      <c r="K12" s="97">
        <v>10</v>
      </c>
      <c r="L12" s="28">
        <f t="shared" si="5"/>
        <v>100</v>
      </c>
      <c r="M12" s="30"/>
      <c r="N12" s="17">
        <f t="shared" si="6"/>
        <v>0</v>
      </c>
      <c r="O12" s="65"/>
      <c r="P12" s="28">
        <f t="shared" si="7"/>
        <v>0</v>
      </c>
      <c r="Q12" s="67"/>
      <c r="R12" s="28">
        <f t="shared" si="8"/>
        <v>0</v>
      </c>
      <c r="S12" s="65"/>
      <c r="T12" s="28">
        <f t="shared" si="9"/>
        <v>0</v>
      </c>
      <c r="U12" s="29"/>
      <c r="V12" s="107">
        <f t="shared" si="10"/>
        <v>0</v>
      </c>
      <c r="W12" s="70">
        <v>4.09</v>
      </c>
      <c r="X12" s="28"/>
      <c r="Y12" s="65"/>
      <c r="Z12" s="65"/>
      <c r="AA12" s="29">
        <f>Y12+Z12</f>
        <v>0</v>
      </c>
      <c r="AB12" s="45"/>
      <c r="AC12" s="73">
        <f t="shared" si="0"/>
        <v>0</v>
      </c>
    </row>
    <row r="13" spans="1:29" s="52" customFormat="1" ht="12" customHeight="1" thickBot="1">
      <c r="A13" s="102" t="s">
        <v>9</v>
      </c>
      <c r="B13" s="101">
        <v>65</v>
      </c>
      <c r="C13" s="87">
        <f>SUM(C9:C12)</f>
        <v>32</v>
      </c>
      <c r="D13" s="51">
        <f t="shared" si="1"/>
        <v>49.23076923076923</v>
      </c>
      <c r="E13" s="35">
        <f>SUM(E9:E12)</f>
        <v>23</v>
      </c>
      <c r="F13" s="51">
        <f t="shared" si="2"/>
        <v>35.38461538461539</v>
      </c>
      <c r="G13" s="35">
        <f>SUM(G9:G12)</f>
        <v>10</v>
      </c>
      <c r="H13" s="51">
        <f t="shared" si="3"/>
        <v>15.384615384615385</v>
      </c>
      <c r="I13" s="35">
        <f>SUM(I9:I12)</f>
        <v>0</v>
      </c>
      <c r="J13" s="51">
        <f t="shared" si="4"/>
        <v>0</v>
      </c>
      <c r="K13" s="33">
        <f>C13+E13+G13+I13</f>
        <v>65</v>
      </c>
      <c r="L13" s="51">
        <f t="shared" si="5"/>
        <v>100</v>
      </c>
      <c r="M13" s="84"/>
      <c r="N13" s="86">
        <f t="shared" si="6"/>
        <v>0</v>
      </c>
      <c r="O13" s="87">
        <f>SUM(O9:O12)</f>
        <v>0</v>
      </c>
      <c r="P13" s="51">
        <f t="shared" si="7"/>
        <v>0</v>
      </c>
      <c r="Q13" s="31">
        <f>SUM(Q9:Q12)</f>
        <v>0</v>
      </c>
      <c r="R13" s="51">
        <f t="shared" si="8"/>
        <v>0</v>
      </c>
      <c r="S13" s="35">
        <f>SUM(S9:S12)</f>
        <v>0</v>
      </c>
      <c r="T13" s="51">
        <f t="shared" si="9"/>
        <v>0</v>
      </c>
      <c r="U13" s="84">
        <f>SUM(U9:U12)</f>
        <v>0</v>
      </c>
      <c r="V13" s="94">
        <f t="shared" si="10"/>
        <v>0</v>
      </c>
      <c r="W13" s="104">
        <f>(W9+W10+W11+W12)/COUNT(W9:W12)</f>
        <v>4.125</v>
      </c>
      <c r="X13" s="34"/>
      <c r="Y13" s="31">
        <f>SUM(Y9:Y12)</f>
        <v>0</v>
      </c>
      <c r="Z13" s="31">
        <f>SUM(Z9:Z12)</f>
        <v>0</v>
      </c>
      <c r="AA13" s="33">
        <f>Y13+Z13</f>
        <v>0</v>
      </c>
      <c r="AB13" s="43"/>
      <c r="AC13" s="75">
        <f t="shared" si="0"/>
        <v>0</v>
      </c>
    </row>
    <row r="14" spans="1:29" ht="13.5" thickBot="1">
      <c r="A14" s="58" t="s">
        <v>12</v>
      </c>
      <c r="B14" s="101">
        <v>22</v>
      </c>
      <c r="C14" s="64">
        <v>17</v>
      </c>
      <c r="D14" s="21">
        <f t="shared" si="1"/>
        <v>77.27272727272727</v>
      </c>
      <c r="E14" s="64">
        <v>3</v>
      </c>
      <c r="F14" s="21">
        <f t="shared" si="2"/>
        <v>13.636363636363635</v>
      </c>
      <c r="G14" s="64">
        <v>2</v>
      </c>
      <c r="H14" s="21">
        <f t="shared" si="3"/>
        <v>9.090909090909092</v>
      </c>
      <c r="I14" s="64">
        <v>0</v>
      </c>
      <c r="J14" s="21">
        <f t="shared" si="4"/>
        <v>0</v>
      </c>
      <c r="K14" s="22">
        <v>22</v>
      </c>
      <c r="L14" s="21">
        <f t="shared" si="5"/>
        <v>100</v>
      </c>
      <c r="M14" s="22"/>
      <c r="N14" s="21">
        <f t="shared" si="6"/>
        <v>0</v>
      </c>
      <c r="O14" s="64"/>
      <c r="P14" s="21">
        <f t="shared" si="7"/>
        <v>0</v>
      </c>
      <c r="Q14" s="64"/>
      <c r="R14" s="21">
        <f t="shared" si="8"/>
        <v>0</v>
      </c>
      <c r="S14" s="64"/>
      <c r="T14" s="21">
        <f t="shared" si="9"/>
        <v>0</v>
      </c>
      <c r="U14" s="20"/>
      <c r="V14" s="108">
        <f t="shared" si="10"/>
        <v>0</v>
      </c>
      <c r="W14" s="71">
        <v>4.6</v>
      </c>
      <c r="X14" s="21"/>
      <c r="Y14" s="64"/>
      <c r="Z14" s="64"/>
      <c r="AA14" s="20"/>
      <c r="AB14" s="44"/>
      <c r="AC14" s="40">
        <f t="shared" si="0"/>
        <v>0</v>
      </c>
    </row>
    <row r="15" spans="1:29" ht="12.75">
      <c r="A15" s="59" t="s">
        <v>13</v>
      </c>
      <c r="B15" s="9">
        <f>K15+M15+U15</f>
        <v>15</v>
      </c>
      <c r="C15" s="63">
        <v>8</v>
      </c>
      <c r="D15" s="10">
        <f t="shared" si="1"/>
        <v>53.333333333333336</v>
      </c>
      <c r="E15" s="63">
        <v>5</v>
      </c>
      <c r="F15" s="10">
        <f t="shared" si="2"/>
        <v>33.33333333333333</v>
      </c>
      <c r="G15" s="63">
        <v>1</v>
      </c>
      <c r="H15" s="10">
        <f t="shared" si="3"/>
        <v>6.666666666666667</v>
      </c>
      <c r="I15" s="63">
        <v>1</v>
      </c>
      <c r="J15" s="10">
        <f t="shared" si="4"/>
        <v>6.666666666666667</v>
      </c>
      <c r="K15" s="11">
        <v>15</v>
      </c>
      <c r="L15" s="10">
        <f t="shared" si="5"/>
        <v>100</v>
      </c>
      <c r="M15" s="11"/>
      <c r="N15" s="10">
        <f t="shared" si="6"/>
        <v>0</v>
      </c>
      <c r="O15" s="63"/>
      <c r="P15" s="10">
        <f t="shared" si="7"/>
        <v>0</v>
      </c>
      <c r="Q15" s="63"/>
      <c r="R15" s="10">
        <f t="shared" si="8"/>
        <v>0</v>
      </c>
      <c r="S15" s="63"/>
      <c r="T15" s="10"/>
      <c r="U15" s="9"/>
      <c r="V15" s="106">
        <f t="shared" si="10"/>
        <v>0</v>
      </c>
      <c r="W15" s="69">
        <v>4.1</v>
      </c>
      <c r="X15" s="10"/>
      <c r="Y15" s="63"/>
      <c r="Z15" s="63"/>
      <c r="AA15" s="9"/>
      <c r="AB15" s="42"/>
      <c r="AC15" s="39">
        <f t="shared" si="0"/>
        <v>0</v>
      </c>
    </row>
    <row r="16" spans="1:29" ht="12.75">
      <c r="A16" s="61" t="s">
        <v>14</v>
      </c>
      <c r="B16" s="9">
        <v>14</v>
      </c>
      <c r="C16" s="63">
        <v>5</v>
      </c>
      <c r="D16" s="10">
        <f t="shared" si="1"/>
        <v>35.714285714285715</v>
      </c>
      <c r="E16" s="63">
        <v>8</v>
      </c>
      <c r="F16" s="10">
        <f t="shared" si="2"/>
        <v>57.14285714285714</v>
      </c>
      <c r="G16" s="63">
        <v>1</v>
      </c>
      <c r="H16" s="10">
        <f t="shared" si="3"/>
        <v>7.142857142857142</v>
      </c>
      <c r="I16" s="63"/>
      <c r="J16" s="10">
        <f t="shared" si="4"/>
        <v>0</v>
      </c>
      <c r="K16" s="11">
        <v>14</v>
      </c>
      <c r="L16" s="10">
        <f t="shared" si="5"/>
        <v>100</v>
      </c>
      <c r="M16" s="11"/>
      <c r="N16" s="10">
        <f t="shared" si="6"/>
        <v>0</v>
      </c>
      <c r="O16" s="63"/>
      <c r="P16" s="10">
        <f t="shared" si="7"/>
        <v>0</v>
      </c>
      <c r="Q16" s="63"/>
      <c r="R16" s="10">
        <f t="shared" si="8"/>
        <v>0</v>
      </c>
      <c r="S16" s="63"/>
      <c r="T16" s="10">
        <f t="shared" si="9"/>
        <v>0</v>
      </c>
      <c r="U16" s="9"/>
      <c r="V16" s="106">
        <f t="shared" si="10"/>
        <v>0</v>
      </c>
      <c r="W16" s="69">
        <v>4.07</v>
      </c>
      <c r="X16" s="10"/>
      <c r="Y16" s="63"/>
      <c r="Z16" s="63"/>
      <c r="AA16" s="9"/>
      <c r="AB16" s="42"/>
      <c r="AC16" s="39">
        <f t="shared" si="0"/>
        <v>0</v>
      </c>
    </row>
    <row r="17" spans="1:29" ht="13.5" thickBot="1">
      <c r="A17" s="60" t="s">
        <v>28</v>
      </c>
      <c r="B17" s="16">
        <f>K17+J2517+U17</f>
        <v>11</v>
      </c>
      <c r="C17" s="65">
        <v>4</v>
      </c>
      <c r="D17" s="10">
        <f t="shared" si="1"/>
        <v>36.36363636363637</v>
      </c>
      <c r="E17" s="65">
        <v>6</v>
      </c>
      <c r="F17" s="28">
        <f t="shared" si="2"/>
        <v>54.54545454545454</v>
      </c>
      <c r="G17" s="63">
        <v>1</v>
      </c>
      <c r="H17" s="28">
        <f t="shared" si="3"/>
        <v>9.090909090909092</v>
      </c>
      <c r="I17" s="65"/>
      <c r="J17" s="28">
        <f t="shared" si="4"/>
        <v>0</v>
      </c>
      <c r="K17" s="30">
        <v>11</v>
      </c>
      <c r="L17" s="28">
        <f t="shared" si="5"/>
        <v>100</v>
      </c>
      <c r="M17" s="30"/>
      <c r="N17" s="17">
        <f t="shared" si="6"/>
        <v>0</v>
      </c>
      <c r="O17" s="65"/>
      <c r="P17" s="28"/>
      <c r="Q17" s="65"/>
      <c r="R17" s="28">
        <f t="shared" si="8"/>
        <v>0</v>
      </c>
      <c r="S17" s="65"/>
      <c r="T17" s="28">
        <f t="shared" si="9"/>
        <v>0</v>
      </c>
      <c r="U17" s="29"/>
      <c r="V17" s="107">
        <f t="shared" si="10"/>
        <v>0</v>
      </c>
      <c r="W17" s="70">
        <v>4.23</v>
      </c>
      <c r="X17" s="28"/>
      <c r="Y17" s="65"/>
      <c r="Z17" s="65"/>
      <c r="AA17" s="29"/>
      <c r="AB17" s="45"/>
      <c r="AC17" s="73">
        <f t="shared" si="0"/>
        <v>0</v>
      </c>
    </row>
    <row r="18" spans="1:29" s="52" customFormat="1" ht="12" customHeight="1" thickBot="1">
      <c r="A18" s="99" t="s">
        <v>9</v>
      </c>
      <c r="B18" s="101">
        <v>62</v>
      </c>
      <c r="C18" s="89">
        <f>SUM(C14:C17)</f>
        <v>34</v>
      </c>
      <c r="D18" s="53">
        <f t="shared" si="1"/>
        <v>54.83870967741935</v>
      </c>
      <c r="E18" s="36">
        <f>SUM(E14:E17)</f>
        <v>22</v>
      </c>
      <c r="F18" s="53">
        <f t="shared" si="2"/>
        <v>35.483870967741936</v>
      </c>
      <c r="G18" s="36">
        <f>SUM(G14:G17)</f>
        <v>5</v>
      </c>
      <c r="H18" s="53">
        <f t="shared" si="3"/>
        <v>8.064516129032258</v>
      </c>
      <c r="I18" s="36">
        <f>SUM(I14:I17)</f>
        <v>1</v>
      </c>
      <c r="J18" s="53">
        <f t="shared" si="4"/>
        <v>1.6129032258064515</v>
      </c>
      <c r="K18" s="37">
        <f>C18+E18+G18+I18</f>
        <v>62</v>
      </c>
      <c r="L18" s="53">
        <f t="shared" si="5"/>
        <v>100</v>
      </c>
      <c r="M18" s="88"/>
      <c r="N18" s="95">
        <f t="shared" si="6"/>
        <v>0</v>
      </c>
      <c r="O18" s="89">
        <f>SUM(O14:O17)</f>
        <v>0</v>
      </c>
      <c r="P18" s="53">
        <f>IF(B18=0,0,(O18/B18)*100)</f>
        <v>0</v>
      </c>
      <c r="Q18" s="36">
        <f>SUM(Q14:Q17)</f>
        <v>0</v>
      </c>
      <c r="R18" s="53">
        <f t="shared" si="8"/>
        <v>0</v>
      </c>
      <c r="S18" s="36">
        <f>SUM(S14:S17)</f>
        <v>0</v>
      </c>
      <c r="T18" s="53">
        <f t="shared" si="9"/>
        <v>0</v>
      </c>
      <c r="U18" s="88">
        <f>SUM(U14:U17)</f>
        <v>0</v>
      </c>
      <c r="V18" s="93">
        <f t="shared" si="10"/>
        <v>0</v>
      </c>
      <c r="W18" s="105">
        <f>(W14+W15+W16+W17)/COUNT(W14:W17)</f>
        <v>4.25</v>
      </c>
      <c r="X18" s="38"/>
      <c r="Y18" s="36"/>
      <c r="Z18" s="36">
        <f>SUM(Z14:Z17)</f>
        <v>0</v>
      </c>
      <c r="AA18" s="37">
        <f>Y18+Z18</f>
        <v>0</v>
      </c>
      <c r="AB18" s="43"/>
      <c r="AC18" s="74">
        <f t="shared" si="0"/>
        <v>0</v>
      </c>
    </row>
    <row r="19" spans="1:29" ht="12.75">
      <c r="A19" s="19" t="s">
        <v>16</v>
      </c>
      <c r="B19" s="20">
        <v>29</v>
      </c>
      <c r="C19" s="64">
        <v>18</v>
      </c>
      <c r="D19" s="21">
        <f aca="true" t="shared" si="11" ref="D19:D25">IF(B19=0,0,(C19/B19)*100)</f>
        <v>62.06896551724138</v>
      </c>
      <c r="E19" s="64">
        <v>9</v>
      </c>
      <c r="F19" s="21">
        <f aca="true" t="shared" si="12" ref="F19:F25">IF(B19=0,0,(E19/B19)*100)</f>
        <v>31.03448275862069</v>
      </c>
      <c r="G19" s="64">
        <v>2</v>
      </c>
      <c r="H19" s="21">
        <f aca="true" t="shared" si="13" ref="H19:H25">IF(B19=0,0,(G19/B19)*100)</f>
        <v>6.896551724137931</v>
      </c>
      <c r="I19" s="64">
        <v>0</v>
      </c>
      <c r="J19" s="21">
        <f aca="true" t="shared" si="14" ref="J19:J25">IF(B19=0,0,(I19/B19)*100)</f>
        <v>0</v>
      </c>
      <c r="K19" s="22">
        <v>29</v>
      </c>
      <c r="L19" s="21">
        <f aca="true" t="shared" si="15" ref="L19:L25">IF(B19=0,0,(K19/B19)*100)</f>
        <v>100</v>
      </c>
      <c r="M19" s="22"/>
      <c r="N19" s="21">
        <f aca="true" t="shared" si="16" ref="N19:N25">IF(B19=0,0,(M19/B19)*100)</f>
        <v>0</v>
      </c>
      <c r="O19" s="64"/>
      <c r="P19" s="21">
        <f aca="true" t="shared" si="17" ref="P19:P25">IF(B19=0,0,(O19/B19)*100)</f>
        <v>0</v>
      </c>
      <c r="Q19" s="64"/>
      <c r="R19" s="21">
        <f aca="true" t="shared" si="18" ref="R19:R25">IF(B19=0,0,(Q19/B19)*100)</f>
        <v>0</v>
      </c>
      <c r="S19" s="64"/>
      <c r="T19" s="21">
        <f aca="true" t="shared" si="19" ref="T19:T24">IF(B19=0,0,(S19/B19)*100)</f>
        <v>0</v>
      </c>
      <c r="U19" s="20"/>
      <c r="V19" s="108">
        <f>IF(B19=0,0,(U19/B19)*100)</f>
        <v>0</v>
      </c>
      <c r="W19" s="71">
        <v>4.41</v>
      </c>
      <c r="X19" s="21"/>
      <c r="Y19" s="64"/>
      <c r="Z19" s="64"/>
      <c r="AA19" s="20"/>
      <c r="AB19" s="44"/>
      <c r="AC19" s="40">
        <f aca="true" t="shared" si="20" ref="AC19:AC25">IF(B19=0,0,AA19/B19)</f>
        <v>0</v>
      </c>
    </row>
    <row r="20" spans="1:29" ht="12.75">
      <c r="A20" s="14" t="s">
        <v>17</v>
      </c>
      <c r="B20" s="9">
        <f>K20+M20+U20</f>
        <v>12</v>
      </c>
      <c r="C20" s="63">
        <v>3</v>
      </c>
      <c r="D20" s="10">
        <f t="shared" si="11"/>
        <v>25</v>
      </c>
      <c r="E20" s="63">
        <v>4</v>
      </c>
      <c r="F20" s="10">
        <f t="shared" si="12"/>
        <v>33.33333333333333</v>
      </c>
      <c r="G20" s="63">
        <v>5</v>
      </c>
      <c r="H20" s="10">
        <f t="shared" si="13"/>
        <v>41.66666666666667</v>
      </c>
      <c r="I20" s="63"/>
      <c r="J20" s="10">
        <f t="shared" si="14"/>
        <v>0</v>
      </c>
      <c r="K20" s="11">
        <v>12</v>
      </c>
      <c r="L20" s="10">
        <f t="shared" si="15"/>
        <v>100</v>
      </c>
      <c r="M20" s="11"/>
      <c r="N20" s="10">
        <f t="shared" si="16"/>
        <v>0</v>
      </c>
      <c r="O20" s="63"/>
      <c r="P20" s="10">
        <f t="shared" si="17"/>
        <v>0</v>
      </c>
      <c r="Q20" s="63"/>
      <c r="R20" s="10">
        <f t="shared" si="18"/>
        <v>0</v>
      </c>
      <c r="S20" s="63"/>
      <c r="T20" s="10">
        <f t="shared" si="19"/>
        <v>0</v>
      </c>
      <c r="U20" s="9"/>
      <c r="V20" s="106">
        <f>IF(B20=0,0,(U20/B20)*100)</f>
        <v>0</v>
      </c>
      <c r="W20" s="69">
        <v>3.64</v>
      </c>
      <c r="X20" s="10"/>
      <c r="Y20" s="63"/>
      <c r="Z20" s="63"/>
      <c r="AA20" s="9"/>
      <c r="AB20" s="42"/>
      <c r="AC20" s="39">
        <f t="shared" si="20"/>
        <v>0</v>
      </c>
    </row>
    <row r="21" spans="1:29" ht="12.75">
      <c r="A21" s="15" t="s">
        <v>29</v>
      </c>
      <c r="B21" s="9">
        <f>K21+M21+U21</f>
        <v>11</v>
      </c>
      <c r="C21" s="66">
        <v>5</v>
      </c>
      <c r="D21" s="10">
        <f t="shared" si="11"/>
        <v>45.45454545454545</v>
      </c>
      <c r="E21" s="66">
        <v>2</v>
      </c>
      <c r="F21" s="10">
        <f t="shared" si="12"/>
        <v>18.181818181818183</v>
      </c>
      <c r="G21" s="66">
        <v>4</v>
      </c>
      <c r="H21" s="10">
        <f t="shared" si="13"/>
        <v>36.36363636363637</v>
      </c>
      <c r="I21" s="66"/>
      <c r="J21" s="10">
        <f t="shared" si="14"/>
        <v>0</v>
      </c>
      <c r="K21" s="11">
        <v>11</v>
      </c>
      <c r="L21" s="10">
        <f t="shared" si="15"/>
        <v>100</v>
      </c>
      <c r="M21" s="11"/>
      <c r="N21" s="10">
        <f t="shared" si="16"/>
        <v>0</v>
      </c>
      <c r="O21" s="66"/>
      <c r="P21" s="10">
        <f t="shared" si="17"/>
        <v>0</v>
      </c>
      <c r="Q21" s="66"/>
      <c r="R21" s="10">
        <f t="shared" si="18"/>
        <v>0</v>
      </c>
      <c r="S21" s="66"/>
      <c r="T21" s="10">
        <f t="shared" si="19"/>
        <v>0</v>
      </c>
      <c r="U21" s="16"/>
      <c r="V21" s="106">
        <f>IF(B21=0,0,(U21/B21)*100)</f>
        <v>0</v>
      </c>
      <c r="W21" s="72">
        <v>3.96</v>
      </c>
      <c r="X21" s="17"/>
      <c r="Y21" s="66"/>
      <c r="Z21" s="66"/>
      <c r="AA21" s="9">
        <f>Y21+Z21</f>
        <v>0</v>
      </c>
      <c r="AB21" s="18"/>
      <c r="AC21" s="39">
        <f t="shared" si="20"/>
        <v>0</v>
      </c>
    </row>
    <row r="22" spans="1:29" ht="13.5" thickBot="1">
      <c r="A22" s="15" t="s">
        <v>30</v>
      </c>
      <c r="B22" s="16">
        <v>7</v>
      </c>
      <c r="C22" s="66">
        <v>3</v>
      </c>
      <c r="D22" s="17">
        <f t="shared" si="11"/>
        <v>42.857142857142854</v>
      </c>
      <c r="E22" s="66"/>
      <c r="F22" s="17">
        <f t="shared" si="12"/>
        <v>0</v>
      </c>
      <c r="G22" s="66">
        <v>4</v>
      </c>
      <c r="H22" s="17">
        <f t="shared" si="13"/>
        <v>57.14285714285714</v>
      </c>
      <c r="I22" s="66"/>
      <c r="J22" s="17">
        <f t="shared" si="14"/>
        <v>0</v>
      </c>
      <c r="K22" s="77">
        <v>7</v>
      </c>
      <c r="L22" s="17">
        <f t="shared" si="15"/>
        <v>100</v>
      </c>
      <c r="M22" s="77"/>
      <c r="N22" s="17">
        <f t="shared" si="16"/>
        <v>0</v>
      </c>
      <c r="O22" s="66"/>
      <c r="P22" s="17">
        <f t="shared" si="17"/>
        <v>0</v>
      </c>
      <c r="Q22" s="66"/>
      <c r="R22" s="17">
        <f t="shared" si="18"/>
        <v>0</v>
      </c>
      <c r="S22" s="66"/>
      <c r="T22" s="17">
        <f t="shared" si="19"/>
        <v>0</v>
      </c>
      <c r="U22" s="16"/>
      <c r="V22" s="107">
        <f>IF(B22=0,0,(U22/B22)*100)</f>
        <v>0</v>
      </c>
      <c r="W22" s="72">
        <v>3.67</v>
      </c>
      <c r="X22" s="17"/>
      <c r="Y22" s="66"/>
      <c r="Z22" s="66"/>
      <c r="AA22" s="16">
        <f>Y22+Z22</f>
        <v>0</v>
      </c>
      <c r="AB22" s="18"/>
      <c r="AC22" s="78">
        <f t="shared" si="20"/>
        <v>0</v>
      </c>
    </row>
    <row r="23" spans="1:29" s="52" customFormat="1" ht="12" customHeight="1" thickBot="1">
      <c r="A23" s="103" t="s">
        <v>9</v>
      </c>
      <c r="B23" s="101">
        <f>K23+M23+U23</f>
        <v>59</v>
      </c>
      <c r="C23" s="89">
        <f>SUM(C19:C22)</f>
        <v>29</v>
      </c>
      <c r="D23" s="53">
        <f t="shared" si="11"/>
        <v>49.152542372881356</v>
      </c>
      <c r="E23" s="36">
        <f>SUM(E19:E22)</f>
        <v>15</v>
      </c>
      <c r="F23" s="53">
        <f t="shared" si="12"/>
        <v>25.423728813559322</v>
      </c>
      <c r="G23" s="36">
        <f>SUM(G19:G22)</f>
        <v>15</v>
      </c>
      <c r="H23" s="53">
        <f t="shared" si="13"/>
        <v>25.423728813559322</v>
      </c>
      <c r="I23" s="36">
        <f>SUM(I19:I22)</f>
        <v>0</v>
      </c>
      <c r="J23" s="53">
        <f t="shared" si="14"/>
        <v>0</v>
      </c>
      <c r="K23" s="37">
        <f>C23+E23+G23+I23</f>
        <v>59</v>
      </c>
      <c r="L23" s="53">
        <f t="shared" si="15"/>
        <v>100</v>
      </c>
      <c r="M23" s="88">
        <f>O23+Q23+S23</f>
        <v>0</v>
      </c>
      <c r="N23" s="95">
        <f t="shared" si="16"/>
        <v>0</v>
      </c>
      <c r="O23" s="89">
        <f>SUM(O19:O22)</f>
        <v>0</v>
      </c>
      <c r="P23" s="53">
        <f t="shared" si="17"/>
        <v>0</v>
      </c>
      <c r="Q23" s="36">
        <f>SUM(Q19:Q22)</f>
        <v>0</v>
      </c>
      <c r="R23" s="53">
        <f t="shared" si="18"/>
        <v>0</v>
      </c>
      <c r="S23" s="36">
        <f>SUM(S19:S22)</f>
        <v>0</v>
      </c>
      <c r="T23" s="53">
        <f t="shared" si="19"/>
        <v>0</v>
      </c>
      <c r="U23" s="88">
        <f>SUM(U19:U22)</f>
        <v>0</v>
      </c>
      <c r="V23" s="94">
        <f>IF(B23=0,0,(U23/B23)*100)</f>
        <v>0</v>
      </c>
      <c r="W23" s="105">
        <f>(W19+W20+W21+W22)/COUNT(W19:W22)</f>
        <v>3.9200000000000004</v>
      </c>
      <c r="X23" s="38"/>
      <c r="Y23" s="36"/>
      <c r="Z23" s="36"/>
      <c r="AA23" s="37">
        <f>Y23+Z23</f>
        <v>0</v>
      </c>
      <c r="AB23" s="82"/>
      <c r="AC23" s="83">
        <f t="shared" si="20"/>
        <v>0</v>
      </c>
    </row>
    <row r="24" spans="1:29" ht="15.75" customHeight="1" thickBot="1">
      <c r="A24" s="23"/>
      <c r="B24" s="32"/>
      <c r="C24" s="79"/>
      <c r="D24" s="80">
        <f t="shared" si="11"/>
        <v>0</v>
      </c>
      <c r="E24" s="79"/>
      <c r="F24" s="80">
        <f t="shared" si="12"/>
        <v>0</v>
      </c>
      <c r="G24" s="79"/>
      <c r="H24" s="80">
        <f t="shared" si="13"/>
        <v>0</v>
      </c>
      <c r="I24" s="79"/>
      <c r="J24" s="80">
        <f t="shared" si="14"/>
        <v>0</v>
      </c>
      <c r="K24" s="32">
        <f>C24+E24+G24+I24</f>
        <v>0</v>
      </c>
      <c r="L24" s="80">
        <f t="shared" si="15"/>
        <v>0</v>
      </c>
      <c r="M24" s="84"/>
      <c r="N24" s="110">
        <f t="shared" si="16"/>
        <v>0</v>
      </c>
      <c r="O24" s="90"/>
      <c r="P24" s="80">
        <f t="shared" si="17"/>
        <v>0</v>
      </c>
      <c r="Q24" s="79"/>
      <c r="R24" s="80">
        <f t="shared" si="18"/>
        <v>0</v>
      </c>
      <c r="S24" s="79"/>
      <c r="T24" s="80">
        <f t="shared" si="19"/>
        <v>0</v>
      </c>
      <c r="U24" s="32"/>
      <c r="V24" s="109"/>
      <c r="W24" s="79"/>
      <c r="X24" s="79"/>
      <c r="Y24" s="79"/>
      <c r="Z24" s="79"/>
      <c r="AA24" s="32">
        <f>Y24+Z24</f>
        <v>0</v>
      </c>
      <c r="AB24" s="24"/>
      <c r="AC24" s="81">
        <f t="shared" si="20"/>
        <v>0</v>
      </c>
    </row>
    <row r="25" spans="1:29" s="57" customFormat="1" ht="66.75" customHeight="1" thickBot="1">
      <c r="A25" s="47" t="s">
        <v>18</v>
      </c>
      <c r="B25" s="54">
        <v>233</v>
      </c>
      <c r="C25" s="48">
        <f>SUM(C23,C18,C13,C8)</f>
        <v>118</v>
      </c>
      <c r="D25" s="55">
        <f t="shared" si="11"/>
        <v>50.64377682403433</v>
      </c>
      <c r="E25" s="48">
        <f>SUM(E23,E18,E13,E8)</f>
        <v>79</v>
      </c>
      <c r="F25" s="55">
        <f t="shared" si="12"/>
        <v>33.90557939914164</v>
      </c>
      <c r="G25" s="48">
        <f>SUM(G23,G18,G13,G8)</f>
        <v>35</v>
      </c>
      <c r="H25" s="55">
        <f t="shared" si="13"/>
        <v>15.021459227467812</v>
      </c>
      <c r="I25" s="48">
        <f>SUM(I23,I18,I13,I8)</f>
        <v>1</v>
      </c>
      <c r="J25" s="55">
        <f t="shared" si="14"/>
        <v>0.4291845493562232</v>
      </c>
      <c r="K25" s="54">
        <f>C25+E25+G25+I25</f>
        <v>233</v>
      </c>
      <c r="L25" s="55">
        <f t="shared" si="15"/>
        <v>100</v>
      </c>
      <c r="M25" s="91"/>
      <c r="N25" s="94">
        <f t="shared" si="16"/>
        <v>0</v>
      </c>
      <c r="O25" s="92">
        <f>SUM(O23,O18,O13,O8)</f>
        <v>0</v>
      </c>
      <c r="P25" s="55">
        <f t="shared" si="17"/>
        <v>0</v>
      </c>
      <c r="Q25" s="48">
        <f>SUM(Q8,Q13,Q18,Q23)</f>
        <v>0</v>
      </c>
      <c r="R25" s="55">
        <f t="shared" si="18"/>
        <v>0</v>
      </c>
      <c r="S25" s="48">
        <f>SUM(S23,S18,S13,S8)</f>
        <v>0</v>
      </c>
      <c r="T25" s="55">
        <f>IF(B25=0,0,(S25/B25)*100)</f>
        <v>0</v>
      </c>
      <c r="U25" s="54">
        <f>SUM(U8,U13,U18,U23)</f>
        <v>0</v>
      </c>
      <c r="V25" s="55">
        <f>IF(B25=0,0,(U25/B25)*100)</f>
        <v>0</v>
      </c>
      <c r="W25" s="49">
        <v>4.1</v>
      </c>
      <c r="X25" s="49"/>
      <c r="Y25" s="48">
        <f>SUM(Y23,Y18,Y13,Y8)</f>
        <v>0</v>
      </c>
      <c r="Z25" s="50">
        <f>SUM(Z23,Z18,Z13,Z8)</f>
        <v>0</v>
      </c>
      <c r="AA25" s="54">
        <f>Y25+Z25</f>
        <v>0</v>
      </c>
      <c r="AB25" s="56"/>
      <c r="AC25" s="76">
        <f t="shared" si="20"/>
        <v>0</v>
      </c>
    </row>
  </sheetData>
  <sheetProtection selectLockedCells="1"/>
  <mergeCells count="2">
    <mergeCell ref="Y2:AA2"/>
    <mergeCell ref="A1:AC1"/>
  </mergeCells>
  <printOptions horizontalCentered="1" verticalCentered="1"/>
  <pageMargins left="0.196850393700787" right="0.236220472440945" top="0.236220472440945" bottom="0.511811023622047" header="0.511811023622047" footer="0.51181102362204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Rancic Dragan</dc:creator>
  <cp:keywords/>
  <dc:description/>
  <cp:lastModifiedBy>Direktor</cp:lastModifiedBy>
  <cp:lastPrinted>2017-06-21T11:31:13Z</cp:lastPrinted>
  <dcterms:created xsi:type="dcterms:W3CDTF">1998-09-09T19:12:49Z</dcterms:created>
  <dcterms:modified xsi:type="dcterms:W3CDTF">2017-06-27T10:09:47Z</dcterms:modified>
  <cp:category/>
  <cp:version/>
  <cp:contentType/>
  <cp:contentStatus/>
</cp:coreProperties>
</file>